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COCODI\3ra. COCODI 2026\VII. DESEMPEÑO INSTITUCIONAL\a. Metas objetivos de Programas Presupuestarios\"/>
    </mc:Choice>
  </mc:AlternateContent>
  <xr:revisionPtr revIDLastSave="0" documentId="13_ncr:1_{AE5879FC-FD7C-4215-B983-FA42EAFB54FB}" xr6:coauthVersionLast="47" xr6:coauthVersionMax="47" xr10:uidLastSave="{00000000-0000-0000-0000-000000000000}"/>
  <bookViews>
    <workbookView xWindow="-28920" yWindow="-1935" windowWidth="29040" windowHeight="15840" xr2:uid="{00000000-000D-0000-FFFF-FFFF00000000}"/>
  </bookViews>
  <sheets>
    <sheet name="PAT 1T-2025" sheetId="1" r:id="rId1"/>
  </sheets>
  <definedNames>
    <definedName name="_xlnm._FilterDatabase" localSheetId="0" hidden="1">'PAT 1T-2025'!$E$6:$M$19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K11" i="1"/>
  <c r="H11" i="1"/>
  <c r="K10" i="1"/>
  <c r="H17" i="1" l="1"/>
  <c r="K17" i="1"/>
  <c r="K16" i="1"/>
  <c r="I13" i="1"/>
  <c r="I19" i="1" l="1"/>
  <c r="I18" i="1"/>
  <c r="H12" i="1" l="1"/>
  <c r="K12" i="1" s="1"/>
  <c r="J19" i="1"/>
  <c r="J18" i="1"/>
  <c r="J13" i="1"/>
  <c r="H13" i="1"/>
  <c r="K13" i="1" s="1"/>
  <c r="H9" i="1"/>
  <c r="K9" i="1" s="1"/>
  <c r="H14" i="1"/>
  <c r="K14" i="1" s="1"/>
  <c r="H15" i="1"/>
  <c r="K15" i="1" s="1"/>
  <c r="H16" i="1"/>
  <c r="H8" i="1"/>
  <c r="K8" i="1" s="1"/>
  <c r="H19" i="1" l="1"/>
  <c r="K19" i="1" s="1"/>
  <c r="H18" i="1"/>
  <c r="K18" i="1" s="1"/>
</calcChain>
</file>

<file path=xl/sharedStrings.xml><?xml version="1.0" encoding="utf-8"?>
<sst xmlns="http://schemas.openxmlformats.org/spreadsheetml/2006/main" count="54" uniqueCount="52">
  <si>
    <t>1.1 Pertenencia en el Sistema Nacional de Posgrados</t>
  </si>
  <si>
    <t>Numerador</t>
  </si>
  <si>
    <t>Denominador</t>
  </si>
  <si>
    <t>(Núm. de posgrados del CIATEC registrados en el SNP en el año t / Núm. total de posgrados del CIATEC en el año t) * 100</t>
  </si>
  <si>
    <t>Indicador</t>
  </si>
  <si>
    <t>Método de cálculo</t>
  </si>
  <si>
    <t>1.2 Eficiencia Terminal de maestría PiCyT</t>
  </si>
  <si>
    <t>2.1 Desarrollo profesional en CHTI del CIATEC</t>
  </si>
  <si>
    <t>2.2 Índice de cumplimiento del Programa Anual de Capacitación</t>
  </si>
  <si>
    <t>3.1 Índice de Sostenibilidad Económica</t>
  </si>
  <si>
    <t>3.2 Tasa de variación de la Generación y Aplicación de los Productos Tecnológicos</t>
  </si>
  <si>
    <t>4.1 Índice de innovación</t>
  </si>
  <si>
    <t>4.2 Tasa de variación de proyectos de desarrollo tecnológico para el bienestar</t>
  </si>
  <si>
    <t>5.1 Variación anual de Soluciones Tecnológicas a MiPyMEs</t>
  </si>
  <si>
    <t>5.2 Satisfacción de los Productos Tecnológicos proporcionados por CIATEC</t>
  </si>
  <si>
    <t>6.1 Índice Anual de Colaboraciones en CHTI</t>
  </si>
  <si>
    <t>6.2 Índice Anual de Actividades Interinstitucionales en CHTI</t>
  </si>
  <si>
    <t>(Núm. de becarios por la SECHITI de la maestría PiCyT del CIATEC graduados por cohorte en el año t / Núm. de becarios por la SECHITI de la maestría PiCyT del CIATEC por cohorte en el año t) * 100</t>
  </si>
  <si>
    <t>(Núm. de personal del CHTI graduados de programas de doctorado en el año t + Núm. de personal del CHTI graduados de programas de maestría en el año t + Núm. de personal del CHTI graduados de programas de especialidad en el año t) / Núm. total de personal de CHTI del CIATEC en el año t) * 100</t>
  </si>
  <si>
    <t>(Núm. de capacitaciones en CHTI del personal del CIATEC realizadas en el año t / Núm. capacitaciones en CHTI programadas en el año t) * 100</t>
  </si>
  <si>
    <t>(Monto de Ingresos Propios del CIATEC en el año t / Monto del presupuesto total ejercido del CIATEC en el año t) * 100</t>
  </si>
  <si>
    <t>((Núm. de proyectos desarrollados en el año t + Núm. de asesorías realizadas en el año t + Núm. de certificaciones realizadas en el año t + Núm. de cursos realizados en el año t) / (Núm. proyectos desarrollados en el año t-1 + Núm. de asesorías realizadas en el año t-1 + Núm. de certificaciones realizadas en el año t-1 + Núm. de cursos realizados en el año t-1)) * 100</t>
  </si>
  <si>
    <t>(Núm. de proyectos de desarrollo tecnológico del bienestar en ejecución en el año t / Núm. de proyectos de desarrollo tecnológico del bienestar en ejecución del CIATEC en el año t-1) * 100</t>
  </si>
  <si>
    <t>(Núm. de Servicios de Laboratorio realizados a MiPyMEs en el año t / Núm. de Servicios de laboratorio realizados para MiPyMEs en el año t-1) * 100</t>
  </si>
  <si>
    <t>(Núm. de Clientes Satisfechos en el año t / Núm. Total de Clientes que Respondieron la Encuesta de Satisfacción en el año t) * 100</t>
  </si>
  <si>
    <t>((Núm. de proyectos en colaboración con otro CPI del SNCP en el año t * 0.5) + (núm. de publicaciones de colaboración con otro CPI del SNCP en el año t * 0.3) + (núm. de actividades de difusión y divulgación en colaboración con otro CPI del SNCP en el año t * 0.2)) / ((Núm. de proyectos en colaboración con otro CPI del SNCP en el año t-1 * 0.5) + (núm. de publicaciones de colaboración con otro CPI del SNCP en el año t-1 * 0.3) + (núm. de actividades de difusión y divulgación en colaboración con otro CPI del SNCP en el año t-1 * 0.2)) * 100</t>
  </si>
  <si>
    <t>((Núm. de proyectos realizados en colaboración con otra institución externa al SNCP en el año t * 0.5) + (núm. de publicaciones en colaboración con otra institución externa al SNCP en el año t * 0.3) + (núm. de actividades de difusión y divulgación con institución externa al SNCP en el año t * 0.2)) / ((Núm. de proyectos realizados en colaboración con otra institución externa al SNCP en el año t-1 * 0.5) + (núm. de publicaciones en colaboración con otra institución externa al SNCP en el año t-1 * 0.3) + (núm. de actividades de difusión y divulgación con institución externa al SNCP en el año t-1 * 0.2)) * 100</t>
  </si>
  <si>
    <t>77.1*</t>
  </si>
  <si>
    <t>294.3*</t>
  </si>
  <si>
    <t>Observaciones</t>
  </si>
  <si>
    <t xml:space="preserve">1. Formar profesionales en CHTI, con programas de posgrado, estancias, formación continua y colaboración interinstitucional, con enfoque de inclusión, igualdad sustantiva y 1. equidad territorial, para fortalecer capacidades especializadas, reducir la fuga de talento y atender prioridades nacionales. </t>
  </si>
  <si>
    <t>3. Desarrollar investigación aplicada alineada con prioridades nacionales, integrando capacidades multidisciplinarias y colaboración con sectores productivos, sociales y gubernamentales, para generar soluciones con impacto y fortalecer la sostenibilidad institucional</t>
  </si>
  <si>
    <t xml:space="preserve">2.  Impulsar el desarrollo profesional del personal científico y tecnológico mediante participación en proyectos de investigación aplicada, innovación, formación continua y fortalecimiento de competencias en CHTI, con enfoque de inclusión, gualdad sustantiva y desconcentración territorial. </t>
  </si>
  <si>
    <t xml:space="preserve">5. Transferir soluciones tecnológicas del CIATEC a sectores productivos, sociales y gubernamentales, mediante servicios especializados, propiedad intelectual y acompañamiento técnico, asegurando su protección, implementación y escalamiento con sostenibilidad, competitividad e innovación social. </t>
  </si>
  <si>
    <t xml:space="preserve">6.  Consolidar la articulación del CIATEC con el SNCHTI y el SNCP, mediante planeación conjunta, proyectos estratégicos, intercambio de infraestructura y conocimiento, y metodologías colaborativas para atender prioridades regionales y nacionales. </t>
  </si>
  <si>
    <t>Indicadores del Programa Anual de Trabajo 2026 del CIATEC</t>
  </si>
  <si>
    <t>* Cifras en MDP</t>
  </si>
  <si>
    <t>Núm. de solicitudes de patentes asociadas a un proyecto externo o explotadas por el CIATEC en el año t + Núm. de solicitudes de modelos de utilidad asociados a un proyecto externo o explotado por el CIATEC en el año t + Núm. de solicitudes de diseños industriales asociados a un proyecto externo o explotados por el CIATEC en el año t + Núm. de solicitudes de programas de cómputo asociados a un proyecto externo o explotados por el CIATEC en el año t) / (Núm. de solicitudes de patentes en el año t + Núm. de solicitudes de modelos de utilidad en el año t + Núm. de solicitudes de diseños industriales en el año t + Núm. de solicitudes de programas de cómputo en el año t) * 100</t>
  </si>
  <si>
    <t>Objetivo</t>
  </si>
  <si>
    <t>Meta anual programada</t>
  </si>
  <si>
    <t>Avance de cumplimiento de metas</t>
  </si>
  <si>
    <t>% de cumplimiento respecto a meta</t>
  </si>
  <si>
    <t>Meta  programada 2026</t>
  </si>
  <si>
    <t xml:space="preserve">4. Consolidar el desarrollo, maduración y aplicación de tecnologías propias mediante plataformas tecnológicas, soluciones digitales y alianzas estratégicas, orientadas a fortalecer la independencia tecnológica y generar bienestar en sectores productivos y regiones con alto potencial de impacto. </t>
  </si>
  <si>
    <t>En el primer trimestre no se tienen solicitudes de patentes, modelos de utilidad,  diseños industriales, o programas de cómputo asociadas a un proyecto externo o explotadas por el CIATEC,  el Total de solicitudes realizada en el priemr trimestre; es 1 solicitud de patente, no asociada a un proyecto.</t>
  </si>
  <si>
    <t>153 Prod. tecnológicos 2026 (21 proyectos desarrollados en el año + 45 asesorías realizadas en el año + 237 certificaciones realizadas en el año  + 30 cursos realizados en el año )</t>
  </si>
  <si>
    <t xml:space="preserve">Colaboraciones con otros CPI: 2 proyectos en colaboración con otro CPI del SNCP, + 5 publicaciones   + 5 actividades de difusión y divulgación </t>
  </si>
  <si>
    <t>En el primer trimestre 2026 se graduaron 3 alumnas:
1 alumna de la generación 2022-2024 (4 inscritos)   
2 alumna de la generación  2023-2025 2 (8 inscritos) 
En el 2do trimestre 2026 se graduaron 2 alumnas: 
1 alumna de la gen 2015-2017 (7 inscritos)  
1 alumna de la gen 2023-2025 (9 inscritos)  
Todos apoyados con beca</t>
  </si>
  <si>
    <t xml:space="preserve">Segundo trimestre 2026
</t>
  </si>
  <si>
    <t>Avance al 30 de Junio de 2026</t>
  </si>
  <si>
    <t xml:space="preserve">Actividades de difusión y divulgación Interinstitucionales (colaboración con otra institución externa al SNCP)  en el 2do  trimestre 2026: 7 proyectos realizados en + 27 publicaciones,  + 62 actividades de difusión y divulgación </t>
  </si>
  <si>
    <t>54 Personas con posgrado :20 personas con grado de Doctorado en el año, 30 personas con grado de maestria en el año, 4 personas con grado de especialidad en el año)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</si>
</sst>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sz val="8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0"/>
      <color theme="0"/>
      <name val="Noto Sans"/>
      <family val="2"/>
    </font>
    <font>
      <b/>
      <i/>
      <sz val="10"/>
      <color theme="0"/>
      <name val="Noto Sans"/>
      <family val="2"/>
    </font>
    <font>
      <sz val="10"/>
      <color theme="1"/>
      <name val="Noto Sans"/>
      <family val="2"/>
    </font>
    <font>
      <b/>
      <sz val="10"/>
      <name val="Noto Sans"/>
      <family val="2"/>
    </font>
    <font>
      <sz val="10"/>
      <name val="Noto Sans"/>
      <family val="2"/>
    </font>
    <font>
      <b/>
      <sz val="10"/>
      <color theme="1"/>
      <name val="Noto Sans"/>
      <family val="2"/>
    </font>
    <font>
      <sz val="9"/>
      <color theme="1"/>
      <name val="Noto Sans"/>
      <family val="2"/>
    </font>
    <font>
      <b/>
      <sz val="20"/>
      <color theme="8" tint="-0.249977111117893"/>
      <name val="Arial"/>
      <family val="2"/>
    </font>
    <font>
      <b/>
      <sz val="22"/>
      <color theme="8" tint="-0.249977111117893"/>
      <name val="Arial"/>
      <family val="2"/>
    </font>
    <font>
      <i/>
      <sz val="10"/>
      <name val="Noto Sans"/>
      <family val="2"/>
    </font>
    <font>
      <sz val="9"/>
      <color theme="1"/>
      <name val="Arial"/>
      <family val="2"/>
    </font>
    <font>
      <sz val="9"/>
      <name val="Noto Sans"/>
      <family val="2"/>
    </font>
    <font>
      <b/>
      <sz val="8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1123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611232"/>
      </left>
      <right style="thin">
        <color rgb="FF611232"/>
      </right>
      <top style="thin">
        <color rgb="FF611232"/>
      </top>
      <bottom style="thin">
        <color rgb="FF611232"/>
      </bottom>
      <diagonal/>
    </border>
    <border>
      <left style="medium">
        <color indexed="64"/>
      </left>
      <right style="thin">
        <color rgb="FF611232"/>
      </right>
      <top style="thin">
        <color rgb="FF611232"/>
      </top>
      <bottom style="thin">
        <color rgb="FF611232"/>
      </bottom>
      <diagonal/>
    </border>
    <border>
      <left style="thin">
        <color rgb="FF611232"/>
      </left>
      <right style="medium">
        <color indexed="64"/>
      </right>
      <top style="thin">
        <color rgb="FF611232"/>
      </top>
      <bottom style="thin">
        <color rgb="FF611232"/>
      </bottom>
      <diagonal/>
    </border>
    <border>
      <left style="medium">
        <color indexed="64"/>
      </left>
      <right style="thin">
        <color rgb="FF611232"/>
      </right>
      <top style="thin">
        <color rgb="FF611232"/>
      </top>
      <bottom style="medium">
        <color indexed="64"/>
      </bottom>
      <diagonal/>
    </border>
    <border>
      <left style="thin">
        <color rgb="FF611232"/>
      </left>
      <right style="thin">
        <color rgb="FF611232"/>
      </right>
      <top style="thin">
        <color rgb="FF611232"/>
      </top>
      <bottom style="medium">
        <color indexed="64"/>
      </bottom>
      <diagonal/>
    </border>
    <border>
      <left style="thin">
        <color rgb="FF611232"/>
      </left>
      <right style="medium">
        <color indexed="64"/>
      </right>
      <top style="thin">
        <color rgb="FF611232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thin">
        <color rgb="FF611232"/>
      </right>
      <top style="medium">
        <color indexed="64"/>
      </top>
      <bottom style="thin">
        <color rgb="FF611232"/>
      </bottom>
      <diagonal/>
    </border>
    <border>
      <left style="thin">
        <color rgb="FF611232"/>
      </left>
      <right style="thin">
        <color rgb="FF611232"/>
      </right>
      <top style="medium">
        <color indexed="64"/>
      </top>
      <bottom style="thin">
        <color rgb="FF611232"/>
      </bottom>
      <diagonal/>
    </border>
    <border>
      <left style="thin">
        <color rgb="FF611232"/>
      </left>
      <right style="medium">
        <color indexed="64"/>
      </right>
      <top style="medium">
        <color indexed="64"/>
      </top>
      <bottom style="thin">
        <color rgb="FF611232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611232"/>
      </right>
      <top style="medium">
        <color indexed="64"/>
      </top>
      <bottom style="thin">
        <color rgb="FF611232"/>
      </bottom>
      <diagonal/>
    </border>
    <border>
      <left/>
      <right style="thin">
        <color rgb="FF611232"/>
      </right>
      <top style="thin">
        <color rgb="FF611232"/>
      </top>
      <bottom style="thin">
        <color rgb="FF611232"/>
      </bottom>
      <diagonal/>
    </border>
    <border>
      <left/>
      <right style="thin">
        <color rgb="FF611232"/>
      </right>
      <top style="thin">
        <color rgb="FF61123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11232"/>
      </left>
      <right/>
      <top style="thin">
        <color rgb="FF611232"/>
      </top>
      <bottom style="thin">
        <color rgb="FF611232"/>
      </bottom>
      <diagonal/>
    </border>
    <border>
      <left/>
      <right style="medium">
        <color indexed="64"/>
      </right>
      <top style="thin">
        <color rgb="FF611232"/>
      </top>
      <bottom style="thin">
        <color rgb="FF611232"/>
      </bottom>
      <diagonal/>
    </border>
    <border>
      <left style="thin">
        <color rgb="FF611232"/>
      </left>
      <right style="thin">
        <color rgb="FF611232"/>
      </right>
      <top style="thin">
        <color rgb="FF611232"/>
      </top>
      <bottom/>
      <diagonal/>
    </border>
    <border>
      <left style="thin">
        <color rgb="FF611232"/>
      </left>
      <right style="thin">
        <color rgb="FF611232"/>
      </right>
      <top/>
      <bottom style="thin">
        <color rgb="FF611232"/>
      </bottom>
      <diagonal/>
    </border>
    <border>
      <left/>
      <right/>
      <top style="thin">
        <color rgb="FF611232"/>
      </top>
      <bottom style="thin">
        <color rgb="FF611232"/>
      </bottom>
      <diagonal/>
    </border>
    <border>
      <left style="thin">
        <color rgb="FF611232"/>
      </left>
      <right/>
      <top style="thin">
        <color rgb="FF61123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" fillId="0" borderId="0"/>
  </cellStyleXfs>
  <cellXfs count="130">
    <xf numFmtId="0" fontId="0" fillId="0" borderId="0" xfId="0"/>
    <xf numFmtId="0" fontId="4" fillId="2" borderId="0" xfId="0" applyFont="1" applyFill="1"/>
    <xf numFmtId="0" fontId="5" fillId="2" borderId="0" xfId="0" applyFont="1" applyFill="1"/>
    <xf numFmtId="3" fontId="6" fillId="2" borderId="0" xfId="0" applyNumberFormat="1" applyFont="1" applyFill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9" fontId="4" fillId="2" borderId="0" xfId="1" applyFont="1" applyFill="1"/>
    <xf numFmtId="0" fontId="4" fillId="2" borderId="0" xfId="0" applyFont="1" applyFill="1" applyAlignment="1">
      <alignment horizontal="right" vertical="center"/>
    </xf>
    <xf numFmtId="0" fontId="1" fillId="4" borderId="1" xfId="0" quotePrefix="1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4" fillId="4" borderId="2" xfId="0" applyFont="1" applyFill="1" applyBorder="1"/>
    <xf numFmtId="9" fontId="8" fillId="4" borderId="0" xfId="1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0" fontId="4" fillId="4" borderId="0" xfId="0" applyFont="1" applyFill="1"/>
    <xf numFmtId="0" fontId="1" fillId="4" borderId="0" xfId="0" applyFont="1" applyFill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horizontal="center" vertical="center" wrapText="1" readingOrder="1"/>
    </xf>
    <xf numFmtId="0" fontId="11" fillId="5" borderId="17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justify" vertical="center" wrapText="1"/>
    </xf>
    <xf numFmtId="9" fontId="11" fillId="5" borderId="17" xfId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3" fillId="5" borderId="18" xfId="0" quotePrefix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justify" vertical="center" wrapText="1"/>
    </xf>
    <xf numFmtId="9" fontId="11" fillId="5" borderId="3" xfId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12" fillId="5" borderId="3" xfId="1" applyNumberFormat="1" applyFont="1" applyFill="1" applyBorder="1" applyAlignment="1">
      <alignment horizontal="center" vertical="center" wrapText="1"/>
    </xf>
    <xf numFmtId="9" fontId="12" fillId="5" borderId="3" xfId="0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justify" vertical="center" wrapText="1"/>
    </xf>
    <xf numFmtId="9" fontId="11" fillId="6" borderId="3" xfId="1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justify" vertical="center" wrapText="1"/>
    </xf>
    <xf numFmtId="9" fontId="11" fillId="7" borderId="3" xfId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justify" vertical="center" wrapText="1"/>
    </xf>
    <xf numFmtId="9" fontId="11" fillId="8" borderId="3" xfId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3" fillId="8" borderId="5" xfId="0" quotePrefix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justify" vertical="center" wrapText="1"/>
    </xf>
    <xf numFmtId="9" fontId="11" fillId="9" borderId="3" xfId="1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justify" vertical="center" wrapText="1"/>
    </xf>
    <xf numFmtId="9" fontId="11" fillId="10" borderId="3" xfId="1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justify" vertical="center" wrapText="1"/>
    </xf>
    <xf numFmtId="164" fontId="11" fillId="10" borderId="7" xfId="1" applyNumberFormat="1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9" fontId="12" fillId="5" borderId="21" xfId="0" applyNumberFormat="1" applyFont="1" applyFill="1" applyBorder="1" applyAlignment="1">
      <alignment horizontal="center" vertical="center" wrapText="1"/>
    </xf>
    <xf numFmtId="9" fontId="12" fillId="5" borderId="22" xfId="1" applyFont="1" applyFill="1" applyBorder="1" applyAlignment="1">
      <alignment horizontal="center" vertical="center" wrapText="1"/>
    </xf>
    <xf numFmtId="9" fontId="12" fillId="8" borderId="22" xfId="1" applyFont="1" applyFill="1" applyBorder="1" applyAlignment="1">
      <alignment horizontal="center" vertical="center" wrapText="1"/>
    </xf>
    <xf numFmtId="9" fontId="12" fillId="10" borderId="22" xfId="1" applyFont="1" applyFill="1" applyBorder="1" applyAlignment="1">
      <alignment horizontal="center" vertical="center" wrapText="1"/>
    </xf>
    <xf numFmtId="9" fontId="12" fillId="10" borderId="23" xfId="1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8" fillId="8" borderId="5" xfId="0" quotePrefix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20" fillId="5" borderId="5" xfId="0" quotePrefix="1" applyFont="1" applyFill="1" applyBorder="1" applyAlignment="1">
      <alignment horizontal="center" vertical="center" wrapText="1"/>
    </xf>
    <xf numFmtId="0" fontId="4" fillId="10" borderId="0" xfId="0" applyFont="1" applyFill="1" applyAlignment="1">
      <alignment vertical="center"/>
    </xf>
    <xf numFmtId="0" fontId="13" fillId="6" borderId="26" xfId="0" quotePrefix="1" applyFont="1" applyFill="1" applyBorder="1" applyAlignment="1">
      <alignment horizontal="center" vertical="center" wrapText="1"/>
    </xf>
    <xf numFmtId="0" fontId="12" fillId="5" borderId="27" xfId="1" applyNumberFormat="1" applyFont="1" applyFill="1" applyBorder="1" applyAlignment="1">
      <alignment horizontal="center" vertical="center" wrapText="1"/>
    </xf>
    <xf numFmtId="9" fontId="12" fillId="5" borderId="27" xfId="0" applyNumberFormat="1" applyFont="1" applyFill="1" applyBorder="1" applyAlignment="1">
      <alignment horizontal="center" vertical="center" wrapText="1"/>
    </xf>
    <xf numFmtId="9" fontId="12" fillId="7" borderId="29" xfId="1" applyFont="1" applyFill="1" applyBorder="1" applyAlignment="1">
      <alignment horizontal="center" vertical="center" wrapText="1"/>
    </xf>
    <xf numFmtId="0" fontId="13" fillId="7" borderId="26" xfId="0" quotePrefix="1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/>
    </xf>
    <xf numFmtId="9" fontId="12" fillId="7" borderId="24" xfId="1" applyFont="1" applyFill="1" applyBorder="1" applyAlignment="1">
      <alignment horizontal="center" vertical="center" wrapText="1"/>
    </xf>
    <xf numFmtId="0" fontId="18" fillId="7" borderId="26" xfId="0" quotePrefix="1" applyFont="1" applyFill="1" applyBorder="1" applyAlignment="1">
      <alignment horizontal="center" vertical="center" wrapText="1"/>
    </xf>
    <xf numFmtId="0" fontId="12" fillId="8" borderId="28" xfId="0" applyFont="1" applyFill="1" applyBorder="1" applyAlignment="1">
      <alignment horizontal="center" vertical="center" wrapText="1"/>
    </xf>
    <xf numFmtId="0" fontId="12" fillId="8" borderId="28" xfId="1" applyNumberFormat="1" applyFont="1" applyFill="1" applyBorder="1" applyAlignment="1">
      <alignment horizontal="center" vertical="center" wrapText="1"/>
    </xf>
    <xf numFmtId="9" fontId="12" fillId="8" borderId="28" xfId="0" applyNumberFormat="1" applyFont="1" applyFill="1" applyBorder="1" applyAlignment="1">
      <alignment horizontal="center" vertical="center" wrapText="1"/>
    </xf>
    <xf numFmtId="9" fontId="12" fillId="9" borderId="29" xfId="1" applyFont="1" applyFill="1" applyBorder="1" applyAlignment="1">
      <alignment horizontal="center" vertical="center" wrapText="1"/>
    </xf>
    <xf numFmtId="0" fontId="13" fillId="9" borderId="26" xfId="0" quotePrefix="1" applyFont="1" applyFill="1" applyBorder="1" applyAlignment="1">
      <alignment horizontal="center" vertical="center" wrapText="1"/>
    </xf>
    <xf numFmtId="0" fontId="12" fillId="8" borderId="27" xfId="0" applyFont="1" applyFill="1" applyBorder="1" applyAlignment="1">
      <alignment horizontal="center" vertical="center" wrapText="1"/>
    </xf>
    <xf numFmtId="0" fontId="12" fillId="8" borderId="27" xfId="1" applyNumberFormat="1" applyFont="1" applyFill="1" applyBorder="1" applyAlignment="1">
      <alignment horizontal="center" vertical="center" wrapText="1"/>
    </xf>
    <xf numFmtId="9" fontId="12" fillId="8" borderId="27" xfId="0" applyNumberFormat="1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4" fillId="9" borderId="24" xfId="0" applyFont="1" applyFill="1" applyBorder="1" applyAlignment="1">
      <alignment horizontal="center" vertical="center"/>
    </xf>
    <xf numFmtId="9" fontId="12" fillId="9" borderId="24" xfId="0" applyNumberFormat="1" applyFont="1" applyFill="1" applyBorder="1" applyAlignment="1">
      <alignment horizontal="center" vertical="center" wrapText="1"/>
    </xf>
    <xf numFmtId="0" fontId="12" fillId="9" borderId="24" xfId="1" applyNumberFormat="1" applyFont="1" applyFill="1" applyBorder="1" applyAlignment="1">
      <alignment horizontal="center" vertical="center" wrapText="1"/>
    </xf>
    <xf numFmtId="0" fontId="12" fillId="10" borderId="28" xfId="0" applyFont="1" applyFill="1" applyBorder="1" applyAlignment="1">
      <alignment horizontal="center" vertical="center" wrapText="1"/>
    </xf>
    <xf numFmtId="9" fontId="12" fillId="10" borderId="28" xfId="0" applyNumberFormat="1" applyFont="1" applyFill="1" applyBorder="1" applyAlignment="1">
      <alignment horizontal="center" vertical="center" wrapText="1"/>
    </xf>
    <xf numFmtId="0" fontId="18" fillId="10" borderId="5" xfId="0" quotePrefix="1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9" fontId="12" fillId="10" borderId="7" xfId="0" applyNumberFormat="1" applyFont="1" applyFill="1" applyBorder="1" applyAlignment="1">
      <alignment horizontal="center" vertical="center" wrapText="1"/>
    </xf>
    <xf numFmtId="0" fontId="18" fillId="10" borderId="8" xfId="0" quotePrefix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9" fontId="12" fillId="6" borderId="22" xfId="1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/>
    </xf>
    <xf numFmtId="9" fontId="12" fillId="6" borderId="31" xfId="1" applyFont="1" applyFill="1" applyBorder="1" applyAlignment="1">
      <alignment horizontal="center" vertical="center" wrapText="1"/>
    </xf>
    <xf numFmtId="0" fontId="13" fillId="7" borderId="24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9" fontId="12" fillId="6" borderId="24" xfId="1" applyFont="1" applyFill="1" applyBorder="1" applyAlignment="1">
      <alignment horizontal="center" vertical="center" wrapText="1"/>
    </xf>
    <xf numFmtId="0" fontId="18" fillId="6" borderId="26" xfId="0" quotePrefix="1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top" wrapText="1"/>
    </xf>
    <xf numFmtId="0" fontId="16" fillId="4" borderId="0" xfId="0" applyFont="1" applyFill="1" applyAlignment="1">
      <alignment horizontal="center" vertical="top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5" fillId="10" borderId="4" xfId="0" applyFont="1" applyFill="1" applyBorder="1" applyAlignment="1">
      <alignment horizontal="justify" vertical="center" wrapText="1"/>
    </xf>
    <xf numFmtId="0" fontId="15" fillId="10" borderId="6" xfId="0" applyFont="1" applyFill="1" applyBorder="1" applyAlignment="1">
      <alignment horizontal="justify" vertical="center" wrapText="1"/>
    </xf>
    <xf numFmtId="0" fontId="15" fillId="5" borderId="16" xfId="0" applyFont="1" applyFill="1" applyBorder="1" applyAlignment="1">
      <alignment horizontal="justify" vertical="center" wrapText="1"/>
    </xf>
    <xf numFmtId="0" fontId="15" fillId="5" borderId="4" xfId="0" applyFont="1" applyFill="1" applyBorder="1" applyAlignment="1">
      <alignment horizontal="justify" vertical="center" wrapText="1"/>
    </xf>
    <xf numFmtId="0" fontId="15" fillId="6" borderId="4" xfId="0" applyFont="1" applyFill="1" applyBorder="1" applyAlignment="1">
      <alignment horizontal="justify" vertical="center" wrapText="1"/>
    </xf>
    <xf numFmtId="0" fontId="15" fillId="7" borderId="4" xfId="0" applyFont="1" applyFill="1" applyBorder="1" applyAlignment="1">
      <alignment horizontal="justify" vertical="center" wrapText="1"/>
    </xf>
    <xf numFmtId="0" fontId="15" fillId="8" borderId="4" xfId="0" applyFont="1" applyFill="1" applyBorder="1" applyAlignment="1">
      <alignment horizontal="justify" vertical="center" wrapText="1"/>
    </xf>
    <xf numFmtId="0" fontId="15" fillId="9" borderId="4" xfId="0" applyFont="1" applyFill="1" applyBorder="1" applyAlignment="1">
      <alignment horizontal="justify" vertical="center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611232"/>
      <color rgb="FFEAF3FA"/>
      <color rgb="FFFFDDEE"/>
      <color rgb="FFDB0FBE"/>
      <color rgb="FFF79997"/>
      <color rgb="FFF8B5FD"/>
      <color rgb="FFF36A67"/>
      <color rgb="FFAC97E1"/>
      <color rgb="FFEF60FA"/>
      <color rgb="FF7D5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B4" zoomScale="86" zoomScaleNormal="86" zoomScaleSheetLayoutView="100" workbookViewId="0">
      <selection activeCell="M4" sqref="M1:M1048576"/>
    </sheetView>
  </sheetViews>
  <sheetFormatPr baseColWidth="10" defaultColWidth="11.42578125" defaultRowHeight="14.25" x14ac:dyDescent="0.2"/>
  <cols>
    <col min="1" max="1" width="2.42578125" style="1" customWidth="1"/>
    <col min="2" max="2" width="33" style="1" customWidth="1"/>
    <col min="3" max="3" width="26.5703125" style="12" customWidth="1"/>
    <col min="4" max="4" width="49.28515625" style="1" customWidth="1"/>
    <col min="5" max="5" width="14.42578125" style="1" customWidth="1"/>
    <col min="6" max="6" width="14" style="1" customWidth="1"/>
    <col min="7" max="7" width="14" style="1" bestFit="1" customWidth="1"/>
    <col min="8" max="8" width="14.42578125" style="1" customWidth="1"/>
    <col min="9" max="9" width="14" style="1" customWidth="1"/>
    <col min="10" max="10" width="14" style="1" bestFit="1" customWidth="1"/>
    <col min="11" max="11" width="14.42578125" style="1" customWidth="1"/>
    <col min="12" max="12" width="51.5703125" style="1" customWidth="1"/>
    <col min="13" max="13" width="20.140625" style="1" customWidth="1"/>
    <col min="14" max="14" width="12.85546875" style="70" customWidth="1"/>
    <col min="15" max="16384" width="11.42578125" style="1"/>
  </cols>
  <sheetData>
    <row r="1" spans="1:15" ht="15" customHeight="1" x14ac:dyDescent="0.2">
      <c r="A1" s="8"/>
      <c r="B1" s="16"/>
      <c r="C1" s="17"/>
      <c r="D1" s="120" t="s">
        <v>35</v>
      </c>
      <c r="E1" s="120"/>
      <c r="F1" s="120"/>
      <c r="G1" s="120"/>
      <c r="H1" s="120"/>
      <c r="I1" s="120"/>
      <c r="J1" s="120"/>
      <c r="K1" s="17"/>
      <c r="L1" s="17"/>
    </row>
    <row r="2" spans="1:15" ht="15" customHeight="1" x14ac:dyDescent="0.2">
      <c r="A2" s="9"/>
      <c r="B2" s="118"/>
      <c r="C2" s="119"/>
      <c r="D2" s="121"/>
      <c r="E2" s="121"/>
      <c r="F2" s="121"/>
      <c r="G2" s="121"/>
      <c r="H2" s="121"/>
      <c r="I2" s="121"/>
      <c r="J2" s="121"/>
      <c r="K2" s="15"/>
      <c r="L2" s="119"/>
    </row>
    <row r="3" spans="1:15" ht="12.2" customHeight="1" x14ac:dyDescent="0.2">
      <c r="A3" s="9"/>
      <c r="B3" s="118"/>
      <c r="C3" s="119"/>
      <c r="D3" s="121"/>
      <c r="E3" s="121"/>
      <c r="F3" s="121"/>
      <c r="G3" s="121"/>
      <c r="H3" s="121"/>
      <c r="I3" s="121"/>
      <c r="J3" s="121"/>
      <c r="K3" s="15"/>
      <c r="L3" s="119"/>
    </row>
    <row r="4" spans="1:15" ht="12.2" customHeight="1" x14ac:dyDescent="0.2">
      <c r="A4" s="9"/>
      <c r="B4" s="118"/>
      <c r="C4" s="119"/>
      <c r="D4" s="121"/>
      <c r="E4" s="121"/>
      <c r="F4" s="121"/>
      <c r="G4" s="121"/>
      <c r="H4" s="121"/>
      <c r="I4" s="121"/>
      <c r="J4" s="121"/>
      <c r="K4" s="15"/>
      <c r="L4" s="119"/>
    </row>
    <row r="5" spans="1:15" ht="25.5" customHeight="1" thickBot="1" x14ac:dyDescent="0.25">
      <c r="A5" s="9"/>
      <c r="B5" s="110" t="s">
        <v>48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1:15" ht="15.95" customHeight="1" thickBot="1" x14ac:dyDescent="0.25">
      <c r="A6" s="10"/>
      <c r="B6" s="112" t="s">
        <v>38</v>
      </c>
      <c r="C6" s="116" t="s">
        <v>4</v>
      </c>
      <c r="D6" s="116" t="s">
        <v>5</v>
      </c>
      <c r="E6" s="116" t="s">
        <v>39</v>
      </c>
      <c r="F6" s="116"/>
      <c r="G6" s="116"/>
      <c r="H6" s="116" t="s">
        <v>40</v>
      </c>
      <c r="I6" s="116"/>
      <c r="J6" s="116"/>
      <c r="K6" s="116"/>
      <c r="L6" s="114" t="s">
        <v>29</v>
      </c>
    </row>
    <row r="7" spans="1:15" ht="63.2" customHeight="1" thickBot="1" x14ac:dyDescent="0.25">
      <c r="A7" s="10"/>
      <c r="B7" s="113"/>
      <c r="C7" s="117"/>
      <c r="D7" s="117"/>
      <c r="E7" s="18" t="s">
        <v>42</v>
      </c>
      <c r="F7" s="18" t="s">
        <v>1</v>
      </c>
      <c r="G7" s="18" t="s">
        <v>2</v>
      </c>
      <c r="H7" s="18" t="s">
        <v>49</v>
      </c>
      <c r="I7" s="18" t="s">
        <v>1</v>
      </c>
      <c r="J7" s="18" t="s">
        <v>2</v>
      </c>
      <c r="K7" s="18" t="s">
        <v>41</v>
      </c>
      <c r="L7" s="115"/>
      <c r="M7" s="73"/>
    </row>
    <row r="8" spans="1:15" ht="45" x14ac:dyDescent="0.2">
      <c r="A8" s="14"/>
      <c r="B8" s="124" t="s">
        <v>30</v>
      </c>
      <c r="C8" s="19" t="s">
        <v>0</v>
      </c>
      <c r="D8" s="20" t="s">
        <v>3</v>
      </c>
      <c r="E8" s="21">
        <v>0.8</v>
      </c>
      <c r="F8" s="22">
        <v>4</v>
      </c>
      <c r="G8" s="61">
        <v>4</v>
      </c>
      <c r="H8" s="56">
        <f>(+I8/J8)*1</f>
        <v>1</v>
      </c>
      <c r="I8" s="28">
        <v>4</v>
      </c>
      <c r="J8" s="29">
        <v>4</v>
      </c>
      <c r="K8" s="30">
        <f t="shared" ref="K8:K19" si="0">+H8/E8</f>
        <v>1.25</v>
      </c>
      <c r="L8" s="23"/>
      <c r="M8" s="11"/>
      <c r="N8" s="71"/>
      <c r="O8" s="6"/>
    </row>
    <row r="9" spans="1:15" ht="153" customHeight="1" x14ac:dyDescent="0.2">
      <c r="A9" s="14"/>
      <c r="B9" s="125"/>
      <c r="C9" s="24" t="s">
        <v>6</v>
      </c>
      <c r="D9" s="25" t="s">
        <v>17</v>
      </c>
      <c r="E9" s="26">
        <v>0.78</v>
      </c>
      <c r="F9" s="27">
        <v>8</v>
      </c>
      <c r="G9" s="62">
        <v>9</v>
      </c>
      <c r="H9" s="57">
        <f t="shared" ref="H9:H19" si="1">+(I9/J9)*1</f>
        <v>0.17857142857142858</v>
      </c>
      <c r="I9" s="28">
        <v>5</v>
      </c>
      <c r="J9" s="75">
        <v>28</v>
      </c>
      <c r="K9" s="76">
        <f t="shared" si="0"/>
        <v>0.22893772893772893</v>
      </c>
      <c r="L9" s="72" t="s">
        <v>47</v>
      </c>
      <c r="M9" s="11"/>
      <c r="N9" s="71"/>
      <c r="O9" s="6"/>
    </row>
    <row r="10" spans="1:15" ht="90" x14ac:dyDescent="0.2">
      <c r="A10" s="14"/>
      <c r="B10" s="126" t="s">
        <v>32</v>
      </c>
      <c r="C10" s="31" t="s">
        <v>7</v>
      </c>
      <c r="D10" s="32" t="s">
        <v>18</v>
      </c>
      <c r="E10" s="33">
        <v>0.38</v>
      </c>
      <c r="F10" s="34">
        <v>56</v>
      </c>
      <c r="G10" s="63">
        <v>149</v>
      </c>
      <c r="H10" s="101">
        <f>+(I10/J10)*1</f>
        <v>0.36241610738255031</v>
      </c>
      <c r="I10" s="106">
        <v>54</v>
      </c>
      <c r="J10" s="107">
        <v>149</v>
      </c>
      <c r="K10" s="108">
        <f t="shared" si="0"/>
        <v>0.95372659837513241</v>
      </c>
      <c r="L10" s="109" t="s">
        <v>51</v>
      </c>
      <c r="M10" s="11"/>
      <c r="N10" s="100"/>
      <c r="O10" s="6"/>
    </row>
    <row r="11" spans="1:15" ht="61.15" customHeight="1" x14ac:dyDescent="0.2">
      <c r="A11" s="14"/>
      <c r="B11" s="126"/>
      <c r="C11" s="31" t="s">
        <v>8</v>
      </c>
      <c r="D11" s="32" t="s">
        <v>19</v>
      </c>
      <c r="E11" s="33">
        <v>0.81</v>
      </c>
      <c r="F11" s="34">
        <v>160</v>
      </c>
      <c r="G11" s="63">
        <v>160</v>
      </c>
      <c r="H11" s="101">
        <f t="shared" ref="H11" si="2">+(I11/J11)*1</f>
        <v>0.33458646616541354</v>
      </c>
      <c r="I11" s="102">
        <v>89</v>
      </c>
      <c r="J11" s="103">
        <v>266</v>
      </c>
      <c r="K11" s="104">
        <f t="shared" si="0"/>
        <v>0.41306971131532533</v>
      </c>
      <c r="L11" s="74"/>
      <c r="M11" s="11"/>
      <c r="N11" s="100"/>
      <c r="O11" s="6"/>
    </row>
    <row r="12" spans="1:15" ht="48.95" customHeight="1" x14ac:dyDescent="0.2">
      <c r="A12" s="14"/>
      <c r="B12" s="127" t="s">
        <v>31</v>
      </c>
      <c r="C12" s="35" t="s">
        <v>9</v>
      </c>
      <c r="D12" s="36" t="s">
        <v>20</v>
      </c>
      <c r="E12" s="37">
        <v>0.3</v>
      </c>
      <c r="F12" s="38" t="s">
        <v>27</v>
      </c>
      <c r="G12" s="64" t="s">
        <v>28</v>
      </c>
      <c r="H12" s="77">
        <f t="shared" si="1"/>
        <v>0.50945775535939475</v>
      </c>
      <c r="I12" s="105">
        <v>40.4</v>
      </c>
      <c r="J12" s="105">
        <v>79.3</v>
      </c>
      <c r="K12" s="80">
        <f t="shared" si="0"/>
        <v>1.6981925178646493</v>
      </c>
      <c r="L12" s="78"/>
      <c r="M12" s="11"/>
      <c r="N12" s="100"/>
      <c r="O12" s="6"/>
    </row>
    <row r="13" spans="1:15" ht="126.6" customHeight="1" x14ac:dyDescent="0.2">
      <c r="A13" s="14"/>
      <c r="B13" s="127"/>
      <c r="C13" s="35" t="s">
        <v>10</v>
      </c>
      <c r="D13" s="36" t="s">
        <v>21</v>
      </c>
      <c r="E13" s="37">
        <v>1.1499999999999999</v>
      </c>
      <c r="F13" s="38">
        <v>436</v>
      </c>
      <c r="G13" s="64">
        <v>377</v>
      </c>
      <c r="H13" s="77">
        <f t="shared" si="1"/>
        <v>0.59042553191489366</v>
      </c>
      <c r="I13" s="79">
        <f>+(21+45+237+30)</f>
        <v>333</v>
      </c>
      <c r="J13" s="79">
        <f>+(43+47+429+45)</f>
        <v>564</v>
      </c>
      <c r="K13" s="80">
        <f>+H13/E13</f>
        <v>0.5134135060129511</v>
      </c>
      <c r="L13" s="81" t="s">
        <v>45</v>
      </c>
      <c r="M13" s="11"/>
      <c r="N13" s="71"/>
    </row>
    <row r="14" spans="1:15" ht="216.75" customHeight="1" x14ac:dyDescent="0.2">
      <c r="A14" s="14"/>
      <c r="B14" s="128" t="s">
        <v>43</v>
      </c>
      <c r="C14" s="39" t="s">
        <v>11</v>
      </c>
      <c r="D14" s="40" t="s">
        <v>37</v>
      </c>
      <c r="E14" s="41">
        <v>0.94</v>
      </c>
      <c r="F14" s="42">
        <v>23</v>
      </c>
      <c r="G14" s="65">
        <v>22</v>
      </c>
      <c r="H14" s="58">
        <f t="shared" si="1"/>
        <v>0</v>
      </c>
      <c r="I14" s="82">
        <v>0</v>
      </c>
      <c r="J14" s="83">
        <v>1</v>
      </c>
      <c r="K14" s="84">
        <f t="shared" si="0"/>
        <v>0</v>
      </c>
      <c r="L14" s="69" t="s">
        <v>44</v>
      </c>
      <c r="M14" s="11"/>
    </row>
    <row r="15" spans="1:15" ht="66.599999999999994" customHeight="1" x14ac:dyDescent="0.2">
      <c r="A15" s="14"/>
      <c r="B15" s="128"/>
      <c r="C15" s="39" t="s">
        <v>12</v>
      </c>
      <c r="D15" s="40" t="s">
        <v>22</v>
      </c>
      <c r="E15" s="41">
        <v>0.75</v>
      </c>
      <c r="F15" s="42">
        <v>13</v>
      </c>
      <c r="G15" s="65">
        <v>11</v>
      </c>
      <c r="H15" s="58">
        <f t="shared" si="1"/>
        <v>0.66666666666666663</v>
      </c>
      <c r="I15" s="87">
        <v>6</v>
      </c>
      <c r="J15" s="88">
        <v>9</v>
      </c>
      <c r="K15" s="89">
        <f t="shared" si="0"/>
        <v>0.88888888888888884</v>
      </c>
      <c r="L15" s="43"/>
      <c r="M15" s="11"/>
      <c r="N15" s="71"/>
    </row>
    <row r="16" spans="1:15" ht="75.400000000000006" customHeight="1" x14ac:dyDescent="0.2">
      <c r="A16" s="14"/>
      <c r="B16" s="129" t="s">
        <v>33</v>
      </c>
      <c r="C16" s="44" t="s">
        <v>13</v>
      </c>
      <c r="D16" s="45" t="s">
        <v>23</v>
      </c>
      <c r="E16" s="46">
        <v>0.99</v>
      </c>
      <c r="F16" s="47">
        <v>2655</v>
      </c>
      <c r="G16" s="66">
        <v>2678</v>
      </c>
      <c r="H16" s="85">
        <f t="shared" si="1"/>
        <v>0.48170276325616129</v>
      </c>
      <c r="I16" s="90">
        <v>1290</v>
      </c>
      <c r="J16" s="91">
        <v>2678</v>
      </c>
      <c r="K16" s="92">
        <f>+H16/E16</f>
        <v>0.48656844773349628</v>
      </c>
      <c r="L16" s="86"/>
      <c r="M16" s="11"/>
    </row>
    <row r="17" spans="1:14" ht="79.5" customHeight="1" x14ac:dyDescent="0.2">
      <c r="A17" s="14"/>
      <c r="B17" s="129"/>
      <c r="C17" s="44" t="s">
        <v>14</v>
      </c>
      <c r="D17" s="45" t="s">
        <v>24</v>
      </c>
      <c r="E17" s="46">
        <v>0.95</v>
      </c>
      <c r="F17" s="47">
        <v>190</v>
      </c>
      <c r="G17" s="66">
        <v>200</v>
      </c>
      <c r="H17" s="85">
        <f>+(I17/J17)*1</f>
        <v>0.96296296296296291</v>
      </c>
      <c r="I17" s="90">
        <v>104</v>
      </c>
      <c r="J17" s="93">
        <v>108</v>
      </c>
      <c r="K17" s="92">
        <f>+H17/E17</f>
        <v>1.0136452241715399</v>
      </c>
      <c r="L17" s="86"/>
      <c r="M17" s="11"/>
    </row>
    <row r="18" spans="1:14" ht="171.95" customHeight="1" x14ac:dyDescent="0.2">
      <c r="A18" s="14"/>
      <c r="B18" s="122" t="s">
        <v>34</v>
      </c>
      <c r="C18" s="48" t="s">
        <v>15</v>
      </c>
      <c r="D18" s="49" t="s">
        <v>25</v>
      </c>
      <c r="E18" s="50">
        <v>0.81</v>
      </c>
      <c r="F18" s="51">
        <v>40</v>
      </c>
      <c r="G18" s="67">
        <v>27</v>
      </c>
      <c r="H18" s="59">
        <f t="shared" si="1"/>
        <v>0.52238805970149249</v>
      </c>
      <c r="I18" s="94">
        <f>+((2*0.5)+(5*0.3)+(5*0.2))</f>
        <v>3.5</v>
      </c>
      <c r="J18" s="94">
        <f>+((3*0.5)+(10*0.3)+(11*0.2))</f>
        <v>6.7</v>
      </c>
      <c r="K18" s="95">
        <f t="shared" si="0"/>
        <v>0.64492353049566975</v>
      </c>
      <c r="L18" s="96" t="s">
        <v>46</v>
      </c>
      <c r="M18" s="11"/>
      <c r="N18" s="71"/>
    </row>
    <row r="19" spans="1:14" ht="197.85" customHeight="1" thickBot="1" x14ac:dyDescent="0.25">
      <c r="A19" s="14"/>
      <c r="B19" s="123"/>
      <c r="C19" s="52" t="s">
        <v>16</v>
      </c>
      <c r="D19" s="53" t="s">
        <v>26</v>
      </c>
      <c r="E19" s="54">
        <v>0.98599999999999999</v>
      </c>
      <c r="F19" s="55">
        <v>77</v>
      </c>
      <c r="G19" s="68">
        <v>65</v>
      </c>
      <c r="H19" s="60">
        <f t="shared" si="1"/>
        <v>0.74766355140186913</v>
      </c>
      <c r="I19" s="97">
        <f>+((7*0.5)+(27*0.3)+(62*0.2))</f>
        <v>24</v>
      </c>
      <c r="J19" s="97">
        <f>+((8*0.5)+(49*0.3)+(67*0.2))</f>
        <v>32.1</v>
      </c>
      <c r="K19" s="98">
        <f t="shared" si="0"/>
        <v>0.75827946389641898</v>
      </c>
      <c r="L19" s="99" t="s">
        <v>50</v>
      </c>
      <c r="M19" s="11"/>
      <c r="N19" s="71"/>
    </row>
    <row r="20" spans="1:14" ht="12.75" customHeight="1" x14ac:dyDescent="0.25">
      <c r="B20" s="13" t="s">
        <v>36</v>
      </c>
      <c r="C20" s="5"/>
      <c r="D20" s="2"/>
      <c r="E20" s="2"/>
      <c r="F20" s="2"/>
      <c r="G20" s="2"/>
      <c r="H20" s="2"/>
      <c r="I20" s="2"/>
      <c r="J20" s="2"/>
      <c r="K20" s="2"/>
      <c r="L20" s="3"/>
    </row>
    <row r="21" spans="1:14" ht="12.2" customHeight="1" x14ac:dyDescent="0.2">
      <c r="B21" s="4"/>
      <c r="C21" s="4"/>
      <c r="D21" s="4"/>
    </row>
    <row r="22" spans="1:14" ht="12.2" customHeight="1" x14ac:dyDescent="0.25">
      <c r="B22" s="5"/>
      <c r="C22" s="5"/>
      <c r="D22" s="5"/>
      <c r="E22" s="7"/>
      <c r="F22" s="7"/>
      <c r="G22" s="7"/>
      <c r="H22" s="7"/>
      <c r="I22" s="7"/>
      <c r="J22" s="7"/>
      <c r="K22" s="7"/>
    </row>
    <row r="23" spans="1:14" ht="12.2" customHeight="1" x14ac:dyDescent="0.25">
      <c r="B23" s="5"/>
      <c r="C23" s="5"/>
      <c r="D23" s="5"/>
    </row>
    <row r="24" spans="1:14" ht="15" x14ac:dyDescent="0.25">
      <c r="B24" s="5"/>
      <c r="C24" s="5"/>
      <c r="D24" s="5"/>
    </row>
    <row r="25" spans="1:14" ht="15" x14ac:dyDescent="0.25">
      <c r="B25" s="5"/>
      <c r="C25" s="5"/>
      <c r="D25" s="5"/>
    </row>
  </sheetData>
  <mergeCells count="16">
    <mergeCell ref="B18:B19"/>
    <mergeCell ref="B8:B9"/>
    <mergeCell ref="B10:B11"/>
    <mergeCell ref="B12:B13"/>
    <mergeCell ref="B14:B15"/>
    <mergeCell ref="B16:B17"/>
    <mergeCell ref="B5:L5"/>
    <mergeCell ref="B6:B7"/>
    <mergeCell ref="L6:L7"/>
    <mergeCell ref="C6:C7"/>
    <mergeCell ref="B2:C4"/>
    <mergeCell ref="D6:D7"/>
    <mergeCell ref="E6:G6"/>
    <mergeCell ref="H6:K6"/>
    <mergeCell ref="D1:J4"/>
    <mergeCell ref="L2:L4"/>
  </mergeCells>
  <phoneticPr fontId="7" type="noConversion"/>
  <printOptions horizontalCentered="1"/>
  <pageMargins left="0.31496062992125984" right="0.31496062992125984" top="0.74803149606299213" bottom="0.74803149606299213" header="0.31496062992125984" footer="0.31496062992125984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 1T-2025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CNF</dc:creator>
  <cp:lastModifiedBy>Cinthya Aradi de la Luz Espinoza Díaz</cp:lastModifiedBy>
  <cp:lastPrinted>2022-03-01T14:52:51Z</cp:lastPrinted>
  <dcterms:created xsi:type="dcterms:W3CDTF">2017-04-11T21:08:43Z</dcterms:created>
  <dcterms:modified xsi:type="dcterms:W3CDTF">2026-07-30T19:15:29Z</dcterms:modified>
</cp:coreProperties>
</file>